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616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1" l="1"/>
  <c r="R27" i="1" s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C26" i="1" s="1"/>
  <c r="R12" i="1"/>
  <c r="Q12" i="1"/>
  <c r="Q26" i="1" s="1"/>
  <c r="Q27" i="1" s="1"/>
  <c r="P12" i="1"/>
  <c r="P26" i="1" s="1"/>
  <c r="P27" i="1" s="1"/>
  <c r="O12" i="1"/>
  <c r="O26" i="1" s="1"/>
  <c r="O27" i="1" s="1"/>
  <c r="N12" i="1"/>
  <c r="N26" i="1" s="1"/>
  <c r="N27" i="1" s="1"/>
  <c r="M12" i="1"/>
  <c r="M26" i="1" s="1"/>
  <c r="M27" i="1" s="1"/>
  <c r="L12" i="1"/>
  <c r="L26" i="1" s="1"/>
  <c r="L27" i="1" s="1"/>
  <c r="K12" i="1"/>
  <c r="K26" i="1" s="1"/>
  <c r="K27" i="1" s="1"/>
  <c r="J12" i="1"/>
  <c r="J26" i="1" s="1"/>
  <c r="J27" i="1" s="1"/>
  <c r="I12" i="1"/>
  <c r="I26" i="1" s="1"/>
  <c r="I27" i="1" s="1"/>
  <c r="H12" i="1"/>
  <c r="H26" i="1" s="1"/>
  <c r="H27" i="1" s="1"/>
  <c r="G12" i="1"/>
  <c r="G26" i="1" s="1"/>
  <c r="G27" i="1" s="1"/>
  <c r="F12" i="1"/>
  <c r="F26" i="1" s="1"/>
  <c r="F27" i="1" s="1"/>
  <c r="E12" i="1"/>
  <c r="E26" i="1" s="1"/>
  <c r="E27" i="1" s="1"/>
  <c r="D12" i="1"/>
  <c r="D26" i="1" s="1"/>
  <c r="D27" i="1" s="1"/>
</calcChain>
</file>

<file path=xl/sharedStrings.xml><?xml version="1.0" encoding="utf-8"?>
<sst xmlns="http://schemas.openxmlformats.org/spreadsheetml/2006/main" count="48" uniqueCount="47">
  <si>
    <t xml:space="preserve"> Прием пищи</t>
  </si>
  <si>
    <t xml:space="preserve"> Наименование блюда</t>
  </si>
  <si>
    <t xml:space="preserve"> Вес блюда (г)</t>
  </si>
  <si>
    <t xml:space="preserve"> Пищевые вещества (г)</t>
  </si>
  <si>
    <t xml:space="preserve"> Энергетическая ценность (ккал)</t>
  </si>
  <si>
    <t>Витамины (мг)</t>
  </si>
  <si>
    <t>Минеральные вещества  (мг)</t>
  </si>
  <si>
    <t xml:space="preserve"> N рецептуры</t>
  </si>
  <si>
    <t xml:space="preserve"> Белки</t>
  </si>
  <si>
    <t xml:space="preserve"> Жиры</t>
  </si>
  <si>
    <t xml:space="preserve">Углеводы </t>
  </si>
  <si>
    <t>В1</t>
  </si>
  <si>
    <t>В2</t>
  </si>
  <si>
    <t>D</t>
  </si>
  <si>
    <t>А</t>
  </si>
  <si>
    <t>С</t>
  </si>
  <si>
    <t>Ca</t>
  </si>
  <si>
    <t>P</t>
  </si>
  <si>
    <t>Mg</t>
  </si>
  <si>
    <t>К</t>
  </si>
  <si>
    <t>Fe</t>
  </si>
  <si>
    <t>I</t>
  </si>
  <si>
    <t xml:space="preserve"> Неделя 1 </t>
  </si>
  <si>
    <t xml:space="preserve"> завтрак</t>
  </si>
  <si>
    <t xml:space="preserve">Хлеб пшеничный йодовый </t>
  </si>
  <si>
    <t xml:space="preserve"> </t>
  </si>
  <si>
    <t>итого за завтрак</t>
  </si>
  <si>
    <t>обед</t>
  </si>
  <si>
    <t xml:space="preserve"> итого за обед</t>
  </si>
  <si>
    <t xml:space="preserve"> итого за полдник</t>
  </si>
  <si>
    <t xml:space="preserve">Всего за день </t>
  </si>
  <si>
    <t xml:space="preserve">Процент удовлетворения от суточной потребности, % </t>
  </si>
  <si>
    <t>полдник</t>
  </si>
  <si>
    <t xml:space="preserve"> День 5</t>
  </si>
  <si>
    <t>Макароны,запеченные с сыром</t>
  </si>
  <si>
    <t>220</t>
  </si>
  <si>
    <t>Вафли</t>
  </si>
  <si>
    <t>Какао с молоком</t>
  </si>
  <si>
    <t xml:space="preserve">Горошек консервированный </t>
  </si>
  <si>
    <t>Рассольник Ленинградский</t>
  </si>
  <si>
    <t>Плов из филе птицы</t>
  </si>
  <si>
    <t>0,0,2</t>
  </si>
  <si>
    <t>Кисель из клюквы</t>
  </si>
  <si>
    <t xml:space="preserve">Хлеб ржаной йцодовый </t>
  </si>
  <si>
    <t>Пицца с курицей и сыром</t>
  </si>
  <si>
    <t xml:space="preserve">Напиток брусничный  </t>
  </si>
  <si>
    <t>Фрукты свежие(Яблоко)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</si>
</sst>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justify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top"/>
    </xf>
    <xf numFmtId="0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justify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vertical="top"/>
    </xf>
    <xf numFmtId="2" fontId="3" fillId="0" borderId="1" xfId="0" applyNumberFormat="1" applyFont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Border="1" applyAlignment="1">
      <alignment horizontal="justify" vertical="top" wrapText="1"/>
    </xf>
    <xf numFmtId="0" fontId="5" fillId="0" borderId="1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justify" vertical="top" wrapText="1"/>
    </xf>
    <xf numFmtId="0" fontId="3" fillId="0" borderId="4" xfId="0" applyNumberFormat="1" applyFont="1" applyBorder="1" applyAlignment="1">
      <alignment horizontal="justify" vertical="top" wrapText="1"/>
    </xf>
    <xf numFmtId="0" fontId="3" fillId="2" borderId="1" xfId="0" applyNumberFormat="1" applyFont="1" applyFill="1" applyBorder="1" applyAlignment="1">
      <alignment horizontal="justify" vertical="top" wrapText="1"/>
    </xf>
    <xf numFmtId="0" fontId="3" fillId="2" borderId="4" xfId="0" applyNumberFormat="1" applyFont="1" applyFill="1" applyBorder="1" applyAlignment="1">
      <alignment horizontal="justify" vertical="top" wrapText="1"/>
    </xf>
    <xf numFmtId="0" fontId="3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8"/>
  <sheetViews>
    <sheetView tabSelected="1" workbookViewId="0">
      <selection activeCell="A3" sqref="A3:S27"/>
    </sheetView>
  </sheetViews>
  <sheetFormatPr defaultRowHeight="14.4" x14ac:dyDescent="0.3"/>
  <cols>
    <col min="1" max="1" width="13.77734375" customWidth="1"/>
    <col min="2" max="2" width="39.5546875" customWidth="1"/>
    <col min="14" max="14" width="8.88671875" customWidth="1"/>
    <col min="16" max="16" width="10.109375" customWidth="1"/>
  </cols>
  <sheetData>
    <row r="2" spans="1:19" ht="15" thickBot="1" x14ac:dyDescent="0.35">
      <c r="A2" s="1"/>
      <c r="B2" s="2"/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1:19" ht="16.8" customHeight="1" thickTop="1" thickBot="1" x14ac:dyDescent="0.35">
      <c r="A3" s="33" t="s">
        <v>0</v>
      </c>
      <c r="B3" s="33" t="s">
        <v>1</v>
      </c>
      <c r="C3" s="33" t="s">
        <v>2</v>
      </c>
      <c r="D3" s="33" t="s">
        <v>3</v>
      </c>
      <c r="E3" s="34"/>
      <c r="F3" s="35"/>
      <c r="G3" s="33" t="s">
        <v>4</v>
      </c>
      <c r="H3" s="33" t="s">
        <v>5</v>
      </c>
      <c r="I3" s="34"/>
      <c r="J3" s="34"/>
      <c r="K3" s="34"/>
      <c r="L3" s="35"/>
      <c r="M3" s="33" t="s">
        <v>6</v>
      </c>
      <c r="N3" s="34"/>
      <c r="O3" s="34"/>
      <c r="P3" s="34"/>
      <c r="Q3" s="34"/>
      <c r="R3" s="35"/>
      <c r="S3" s="36" t="s">
        <v>7</v>
      </c>
    </row>
    <row r="4" spans="1:19" ht="32.4" thickTop="1" thickBot="1" x14ac:dyDescent="0.35">
      <c r="A4" s="42"/>
      <c r="B4" s="42"/>
      <c r="C4" s="42"/>
      <c r="D4" s="5" t="s">
        <v>8</v>
      </c>
      <c r="E4" s="5" t="s">
        <v>9</v>
      </c>
      <c r="F4" s="5" t="s">
        <v>10</v>
      </c>
      <c r="G4" s="42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  <c r="P4" s="5" t="s">
        <v>19</v>
      </c>
      <c r="Q4" s="5" t="s">
        <v>20</v>
      </c>
      <c r="R4" s="5" t="s">
        <v>21</v>
      </c>
      <c r="S4" s="37"/>
    </row>
    <row r="5" spans="1:19" ht="16.8" thickTop="1" thickBot="1" x14ac:dyDescent="0.35">
      <c r="A5" s="6"/>
      <c r="B5" s="5" t="s">
        <v>22</v>
      </c>
      <c r="C5" s="38"/>
      <c r="D5" s="38"/>
      <c r="E5" s="38"/>
      <c r="F5" s="38"/>
      <c r="G5" s="38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40"/>
    </row>
    <row r="6" spans="1:19" ht="17.399999999999999" thickTop="1" thickBot="1" x14ac:dyDescent="0.35">
      <c r="A6" s="6"/>
      <c r="B6" s="8" t="s">
        <v>33</v>
      </c>
      <c r="C6" s="39"/>
      <c r="D6" s="39"/>
      <c r="E6" s="39"/>
      <c r="F6" s="39"/>
      <c r="G6" s="3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41"/>
    </row>
    <row r="7" spans="1:19" ht="16.8" thickTop="1" thickBot="1" x14ac:dyDescent="0.35">
      <c r="A7" s="9"/>
      <c r="B7" s="10" t="s">
        <v>34</v>
      </c>
      <c r="C7" s="24" t="s">
        <v>35</v>
      </c>
      <c r="D7" s="14">
        <v>13.39</v>
      </c>
      <c r="E7" s="14">
        <v>14.08</v>
      </c>
      <c r="F7" s="14">
        <v>46.57</v>
      </c>
      <c r="G7" s="14">
        <v>335.6</v>
      </c>
      <c r="H7" s="13">
        <v>0.12</v>
      </c>
      <c r="I7" s="13">
        <v>0.125</v>
      </c>
      <c r="J7" s="13">
        <v>0.2</v>
      </c>
      <c r="K7" s="13">
        <v>13.86</v>
      </c>
      <c r="L7" s="13">
        <v>0</v>
      </c>
      <c r="M7" s="13">
        <v>23.43</v>
      </c>
      <c r="N7" s="13">
        <v>81.62</v>
      </c>
      <c r="O7" s="13">
        <v>14.19</v>
      </c>
      <c r="P7" s="13">
        <v>53</v>
      </c>
      <c r="Q7" s="13">
        <v>0.16</v>
      </c>
      <c r="R7" s="26">
        <v>0.8</v>
      </c>
      <c r="S7" s="17">
        <v>12</v>
      </c>
    </row>
    <row r="8" spans="1:19" ht="16.8" customHeight="1" thickTop="1" thickBot="1" x14ac:dyDescent="0.35">
      <c r="A8" s="9"/>
      <c r="B8" s="10" t="s">
        <v>36</v>
      </c>
      <c r="C8" s="11">
        <v>40</v>
      </c>
      <c r="D8" s="12">
        <v>1.8</v>
      </c>
      <c r="E8" s="12">
        <v>13.05</v>
      </c>
      <c r="F8" s="12">
        <v>28.38</v>
      </c>
      <c r="G8" s="12">
        <v>238.5</v>
      </c>
      <c r="H8" s="13">
        <v>5.0000000000000001E-3</v>
      </c>
      <c r="I8" s="13">
        <v>2E-3</v>
      </c>
      <c r="J8" s="13">
        <v>0.01</v>
      </c>
      <c r="K8" s="13">
        <v>7</v>
      </c>
      <c r="L8" s="13">
        <v>0</v>
      </c>
      <c r="M8" s="13">
        <v>0</v>
      </c>
      <c r="N8" s="13">
        <v>42</v>
      </c>
      <c r="O8" s="13">
        <v>6</v>
      </c>
      <c r="P8" s="13">
        <v>48</v>
      </c>
      <c r="Q8" s="13">
        <v>0.6</v>
      </c>
      <c r="R8" s="13">
        <v>0.02</v>
      </c>
      <c r="S8" s="17">
        <v>57</v>
      </c>
    </row>
    <row r="9" spans="1:19" ht="16.8" customHeight="1" thickTop="1" thickBot="1" x14ac:dyDescent="0.35">
      <c r="A9" s="27" t="s">
        <v>23</v>
      </c>
      <c r="B9" s="10" t="s">
        <v>37</v>
      </c>
      <c r="C9" s="11">
        <v>200</v>
      </c>
      <c r="D9" s="12">
        <v>4.9800000000000004</v>
      </c>
      <c r="E9" s="12">
        <v>5.04</v>
      </c>
      <c r="F9" s="12">
        <v>22.6</v>
      </c>
      <c r="G9" s="12">
        <v>155.1</v>
      </c>
      <c r="H9" s="13">
        <v>0.04</v>
      </c>
      <c r="I9" s="13">
        <v>0.2</v>
      </c>
      <c r="J9" s="13">
        <v>0</v>
      </c>
      <c r="K9" s="13">
        <v>1.3</v>
      </c>
      <c r="L9" s="13">
        <v>0.33</v>
      </c>
      <c r="M9" s="13">
        <v>162</v>
      </c>
      <c r="N9" s="13">
        <v>140</v>
      </c>
      <c r="O9" s="13">
        <v>21.5</v>
      </c>
      <c r="P9" s="13">
        <v>220</v>
      </c>
      <c r="Q9" s="13">
        <v>0.5</v>
      </c>
      <c r="R9" s="13">
        <v>11.7</v>
      </c>
      <c r="S9" s="17">
        <v>44</v>
      </c>
    </row>
    <row r="10" spans="1:19" ht="16.8" customHeight="1" thickTop="1" thickBot="1" x14ac:dyDescent="0.35">
      <c r="A10" s="28"/>
      <c r="B10" s="10" t="s">
        <v>24</v>
      </c>
      <c r="C10" s="11">
        <v>50</v>
      </c>
      <c r="D10" s="14">
        <v>4.05</v>
      </c>
      <c r="E10" s="14">
        <v>0.5</v>
      </c>
      <c r="F10" s="14">
        <v>24.4</v>
      </c>
      <c r="G10" s="14">
        <v>121</v>
      </c>
      <c r="H10" s="14">
        <v>5.5E-2</v>
      </c>
      <c r="I10" s="14">
        <v>1.4999999999999999E-2</v>
      </c>
      <c r="J10" s="14">
        <v>0</v>
      </c>
      <c r="K10" s="14">
        <v>0</v>
      </c>
      <c r="L10" s="14">
        <v>0</v>
      </c>
      <c r="M10" s="14">
        <v>10</v>
      </c>
      <c r="N10" s="14">
        <v>32.5</v>
      </c>
      <c r="O10" s="14">
        <v>7</v>
      </c>
      <c r="P10" s="14">
        <v>46.5</v>
      </c>
      <c r="Q10" s="14">
        <v>0.55000000000000004</v>
      </c>
      <c r="R10" s="14">
        <v>19.3</v>
      </c>
      <c r="S10" s="17">
        <v>54</v>
      </c>
    </row>
    <row r="11" spans="1:19" ht="16.8" customHeight="1" thickTop="1" thickBot="1" x14ac:dyDescent="0.35">
      <c r="A11" s="29"/>
      <c r="B11" s="10"/>
      <c r="C11" s="1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7"/>
    </row>
    <row r="12" spans="1:19" ht="17.399999999999999" thickTop="1" thickBot="1" x14ac:dyDescent="0.35">
      <c r="A12" s="8" t="s">
        <v>25</v>
      </c>
      <c r="B12" s="15" t="s">
        <v>26</v>
      </c>
      <c r="C12" s="5">
        <v>510</v>
      </c>
      <c r="D12" s="16">
        <f t="shared" ref="D12:R12" si="0">SUM(D7:D11)</f>
        <v>24.220000000000002</v>
      </c>
      <c r="E12" s="16">
        <f t="shared" si="0"/>
        <v>32.67</v>
      </c>
      <c r="F12" s="16">
        <f t="shared" si="0"/>
        <v>121.95000000000002</v>
      </c>
      <c r="G12" s="16">
        <f t="shared" si="0"/>
        <v>850.2</v>
      </c>
      <c r="H12" s="16">
        <f t="shared" si="0"/>
        <v>0.22</v>
      </c>
      <c r="I12" s="16">
        <f t="shared" si="0"/>
        <v>0.34200000000000003</v>
      </c>
      <c r="J12" s="16">
        <f t="shared" si="0"/>
        <v>0.21000000000000002</v>
      </c>
      <c r="K12" s="16">
        <f t="shared" si="0"/>
        <v>22.16</v>
      </c>
      <c r="L12" s="16">
        <f t="shared" si="0"/>
        <v>0.33</v>
      </c>
      <c r="M12" s="16">
        <f t="shared" si="0"/>
        <v>195.43</v>
      </c>
      <c r="N12" s="16">
        <f t="shared" si="0"/>
        <v>296.12</v>
      </c>
      <c r="O12" s="16">
        <f t="shared" si="0"/>
        <v>48.69</v>
      </c>
      <c r="P12" s="16">
        <f t="shared" si="0"/>
        <v>367.5</v>
      </c>
      <c r="Q12" s="16">
        <f t="shared" si="0"/>
        <v>1.81</v>
      </c>
      <c r="R12" s="16">
        <f t="shared" si="0"/>
        <v>31.82</v>
      </c>
      <c r="S12" s="25"/>
    </row>
    <row r="13" spans="1:19" ht="16.8" thickTop="1" thickBot="1" x14ac:dyDescent="0.35">
      <c r="A13" s="9"/>
      <c r="B13" s="10" t="s">
        <v>38</v>
      </c>
      <c r="C13" s="11">
        <v>100</v>
      </c>
      <c r="D13" s="12">
        <v>3</v>
      </c>
      <c r="E13" s="12">
        <v>0</v>
      </c>
      <c r="F13" s="12">
        <v>6</v>
      </c>
      <c r="G13" s="12">
        <v>36</v>
      </c>
      <c r="H13" s="14">
        <v>0.02</v>
      </c>
      <c r="I13" s="14">
        <v>0.1</v>
      </c>
      <c r="J13" s="14">
        <v>0</v>
      </c>
      <c r="K13" s="14">
        <v>0</v>
      </c>
      <c r="L13" s="14">
        <v>3.5</v>
      </c>
      <c r="M13" s="14">
        <v>23</v>
      </c>
      <c r="N13" s="14">
        <v>24</v>
      </c>
      <c r="O13" s="14">
        <v>14</v>
      </c>
      <c r="P13" s="14">
        <v>140</v>
      </c>
      <c r="Q13" s="14">
        <v>0.6</v>
      </c>
      <c r="R13" s="14">
        <v>0</v>
      </c>
      <c r="S13" s="17">
        <v>4</v>
      </c>
    </row>
    <row r="14" spans="1:19" ht="16.8" thickTop="1" thickBot="1" x14ac:dyDescent="0.35">
      <c r="A14" s="9"/>
      <c r="B14" s="10" t="s">
        <v>39</v>
      </c>
      <c r="C14" s="11">
        <v>250</v>
      </c>
      <c r="D14" s="12">
        <v>6.2</v>
      </c>
      <c r="E14" s="12">
        <v>7.5</v>
      </c>
      <c r="F14" s="12">
        <v>18.149999999999999</v>
      </c>
      <c r="G14" s="12">
        <v>165.1</v>
      </c>
      <c r="H14" s="12">
        <v>0.1</v>
      </c>
      <c r="I14" s="12">
        <v>0.05</v>
      </c>
      <c r="J14" s="12">
        <v>7.0000000000000007E-2</v>
      </c>
      <c r="K14" s="12">
        <v>490</v>
      </c>
      <c r="L14" s="12">
        <v>13.44</v>
      </c>
      <c r="M14" s="12">
        <v>166</v>
      </c>
      <c r="N14" s="12">
        <v>61.93</v>
      </c>
      <c r="O14" s="12">
        <v>22.35</v>
      </c>
      <c r="P14" s="12">
        <v>171.94</v>
      </c>
      <c r="Q14" s="12">
        <v>0.08</v>
      </c>
      <c r="R14" s="12">
        <v>16.600000000000001</v>
      </c>
      <c r="S14" s="17">
        <v>24</v>
      </c>
    </row>
    <row r="15" spans="1:19" ht="17.399999999999999" thickTop="1" thickBot="1" x14ac:dyDescent="0.35">
      <c r="A15" s="8" t="s">
        <v>27</v>
      </c>
      <c r="B15" s="22" t="s">
        <v>40</v>
      </c>
      <c r="C15" s="9">
        <v>250</v>
      </c>
      <c r="D15" s="12">
        <v>25.46</v>
      </c>
      <c r="E15" s="12">
        <v>12.78</v>
      </c>
      <c r="F15" s="12">
        <v>57.56</v>
      </c>
      <c r="G15" s="12">
        <v>449.05</v>
      </c>
      <c r="H15" s="12">
        <v>0.03</v>
      </c>
      <c r="I15" s="12" t="s">
        <v>41</v>
      </c>
      <c r="J15" s="12">
        <v>0.9</v>
      </c>
      <c r="K15" s="12">
        <v>0</v>
      </c>
      <c r="L15" s="12">
        <v>1.5</v>
      </c>
      <c r="M15" s="12">
        <v>10</v>
      </c>
      <c r="N15" s="12">
        <v>32.5</v>
      </c>
      <c r="O15" s="12">
        <v>7</v>
      </c>
      <c r="P15" s="12">
        <v>538.48</v>
      </c>
      <c r="Q15" s="12">
        <v>0.55000000000000004</v>
      </c>
      <c r="R15" s="12">
        <v>0</v>
      </c>
      <c r="S15" s="17">
        <v>31</v>
      </c>
    </row>
    <row r="16" spans="1:19" ht="16.8" thickTop="1" thickBot="1" x14ac:dyDescent="0.35">
      <c r="A16" s="30"/>
      <c r="B16" s="10" t="s">
        <v>42</v>
      </c>
      <c r="C16" s="11">
        <v>200</v>
      </c>
      <c r="D16" s="12">
        <v>0.1</v>
      </c>
      <c r="E16" s="12">
        <v>0</v>
      </c>
      <c r="F16" s="12">
        <v>23.7</v>
      </c>
      <c r="G16" s="12">
        <v>95</v>
      </c>
      <c r="H16" s="12">
        <v>0</v>
      </c>
      <c r="I16" s="12">
        <v>0</v>
      </c>
      <c r="J16" s="12">
        <v>0</v>
      </c>
      <c r="K16" s="12">
        <v>0</v>
      </c>
      <c r="L16" s="12">
        <v>1.2</v>
      </c>
      <c r="M16" s="12">
        <v>4.8</v>
      </c>
      <c r="N16" s="12">
        <v>5.9</v>
      </c>
      <c r="O16" s="12">
        <v>2.61</v>
      </c>
      <c r="P16" s="12">
        <v>21</v>
      </c>
      <c r="Q16" s="12">
        <v>0.13</v>
      </c>
      <c r="R16" s="12">
        <v>0.01</v>
      </c>
      <c r="S16" s="17">
        <v>47</v>
      </c>
    </row>
    <row r="17" spans="1:19" ht="16.8" thickTop="1" thickBot="1" x14ac:dyDescent="0.35">
      <c r="A17" s="31"/>
      <c r="B17" s="10" t="s">
        <v>24</v>
      </c>
      <c r="C17" s="11">
        <v>50</v>
      </c>
      <c r="D17" s="14">
        <v>4.05</v>
      </c>
      <c r="E17" s="14">
        <v>0.5</v>
      </c>
      <c r="F17" s="14">
        <v>24.4</v>
      </c>
      <c r="G17" s="14">
        <v>121</v>
      </c>
      <c r="H17" s="14">
        <v>5.5E-2</v>
      </c>
      <c r="I17" s="14">
        <v>1.4999999999999999E-2</v>
      </c>
      <c r="J17" s="14">
        <v>0</v>
      </c>
      <c r="K17" s="14">
        <v>0</v>
      </c>
      <c r="L17" s="14">
        <v>0</v>
      </c>
      <c r="M17" s="14">
        <v>10</v>
      </c>
      <c r="N17" s="14">
        <v>32.5</v>
      </c>
      <c r="O17" s="14">
        <v>7</v>
      </c>
      <c r="P17" s="14">
        <v>46.5</v>
      </c>
      <c r="Q17" s="14">
        <v>0.55000000000000004</v>
      </c>
      <c r="R17" s="14">
        <v>19.3</v>
      </c>
      <c r="S17" s="17">
        <v>54</v>
      </c>
    </row>
    <row r="18" spans="1:19" ht="16.8" thickTop="1" thickBot="1" x14ac:dyDescent="0.35">
      <c r="A18" s="31"/>
      <c r="B18" s="10" t="s">
        <v>43</v>
      </c>
      <c r="C18" s="11">
        <v>50</v>
      </c>
      <c r="D18" s="14">
        <v>6.5</v>
      </c>
      <c r="E18" s="14">
        <v>1.5</v>
      </c>
      <c r="F18" s="14">
        <v>20</v>
      </c>
      <c r="G18" s="14">
        <v>125</v>
      </c>
      <c r="H18" s="14">
        <v>0.08</v>
      </c>
      <c r="I18" s="14">
        <v>2.4E-2</v>
      </c>
      <c r="J18" s="14">
        <v>0</v>
      </c>
      <c r="K18" s="14">
        <v>0</v>
      </c>
      <c r="L18" s="14">
        <v>0</v>
      </c>
      <c r="M18" s="14">
        <v>16.600000000000001</v>
      </c>
      <c r="N18" s="14">
        <v>54.16</v>
      </c>
      <c r="O18" s="14">
        <v>11.66</v>
      </c>
      <c r="P18" s="14">
        <v>117.5</v>
      </c>
      <c r="Q18" s="14">
        <v>0.91</v>
      </c>
      <c r="R18" s="14">
        <v>25.5</v>
      </c>
      <c r="S18" s="17">
        <v>55</v>
      </c>
    </row>
    <row r="19" spans="1:19" ht="16.8" thickTop="1" thickBot="1" x14ac:dyDescent="0.35">
      <c r="A19" s="32"/>
      <c r="B19" s="10"/>
      <c r="C19" s="11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7"/>
    </row>
    <row r="20" spans="1:19" ht="17.399999999999999" thickTop="1" thickBot="1" x14ac:dyDescent="0.35">
      <c r="A20" s="9"/>
      <c r="B20" s="15" t="s">
        <v>28</v>
      </c>
      <c r="C20" s="5">
        <f>SUM(C13:C19)</f>
        <v>900</v>
      </c>
      <c r="D20" s="16">
        <f t="shared" ref="D20:R20" si="1">SUM(SUM(D13:D19))</f>
        <v>45.309999999999995</v>
      </c>
      <c r="E20" s="16">
        <f t="shared" si="1"/>
        <v>22.28</v>
      </c>
      <c r="F20" s="16">
        <f t="shared" si="1"/>
        <v>149.81</v>
      </c>
      <c r="G20" s="16">
        <f t="shared" si="1"/>
        <v>991.15</v>
      </c>
      <c r="H20" s="16">
        <f t="shared" si="1"/>
        <v>0.28500000000000003</v>
      </c>
      <c r="I20" s="16">
        <f t="shared" si="1"/>
        <v>0.18900000000000003</v>
      </c>
      <c r="J20" s="16">
        <f t="shared" si="1"/>
        <v>0.97</v>
      </c>
      <c r="K20" s="16">
        <f t="shared" si="1"/>
        <v>490</v>
      </c>
      <c r="L20" s="16">
        <f t="shared" si="1"/>
        <v>19.639999999999997</v>
      </c>
      <c r="M20" s="16">
        <f t="shared" si="1"/>
        <v>230.4</v>
      </c>
      <c r="N20" s="16">
        <f t="shared" si="1"/>
        <v>210.99</v>
      </c>
      <c r="O20" s="16">
        <f t="shared" si="1"/>
        <v>64.62</v>
      </c>
      <c r="P20" s="16">
        <f t="shared" si="1"/>
        <v>1035.42</v>
      </c>
      <c r="Q20" s="16">
        <f t="shared" si="1"/>
        <v>2.82</v>
      </c>
      <c r="R20" s="16">
        <f t="shared" si="1"/>
        <v>61.410000000000004</v>
      </c>
      <c r="S20" s="17"/>
    </row>
    <row r="21" spans="1:19" ht="16.8" thickTop="1" thickBot="1" x14ac:dyDescent="0.35">
      <c r="A21" s="9"/>
      <c r="B21" s="10" t="s">
        <v>44</v>
      </c>
      <c r="C21" s="11">
        <v>80</v>
      </c>
      <c r="D21" s="23">
        <v>8.4499999999999993</v>
      </c>
      <c r="E21" s="23">
        <v>7.53</v>
      </c>
      <c r="F21" s="23">
        <v>16.920000000000002</v>
      </c>
      <c r="G21" s="23">
        <v>170</v>
      </c>
      <c r="H21" s="14">
        <v>6.4000000000000001E-2</v>
      </c>
      <c r="I21" s="14">
        <v>7.0000000000000007E-2</v>
      </c>
      <c r="J21" s="14">
        <v>0.182</v>
      </c>
      <c r="K21" s="14">
        <v>27.56</v>
      </c>
      <c r="L21" s="14">
        <v>0.7</v>
      </c>
      <c r="M21" s="14">
        <v>98.56</v>
      </c>
      <c r="N21" s="14">
        <v>106.46</v>
      </c>
      <c r="O21" s="14">
        <v>14.28</v>
      </c>
      <c r="P21" s="14">
        <v>112</v>
      </c>
      <c r="Q21" s="14">
        <v>0.78</v>
      </c>
      <c r="R21" s="14">
        <v>2.39</v>
      </c>
      <c r="S21" s="17">
        <v>61</v>
      </c>
    </row>
    <row r="22" spans="1:19" ht="49.8" customHeight="1" thickTop="1" thickBot="1" x14ac:dyDescent="0.35">
      <c r="A22" s="8" t="s">
        <v>32</v>
      </c>
      <c r="B22" s="10" t="s">
        <v>45</v>
      </c>
      <c r="C22" s="11">
        <v>200</v>
      </c>
      <c r="D22" s="14">
        <v>0.17</v>
      </c>
      <c r="E22" s="14">
        <v>0</v>
      </c>
      <c r="F22" s="14">
        <v>11</v>
      </c>
      <c r="G22" s="14">
        <v>45</v>
      </c>
      <c r="H22" s="14">
        <v>1.8E-3</v>
      </c>
      <c r="I22" s="14">
        <v>4.0000000000000001E-3</v>
      </c>
      <c r="J22" s="14">
        <v>0</v>
      </c>
      <c r="K22" s="14">
        <v>1.25</v>
      </c>
      <c r="L22" s="14">
        <v>1.5</v>
      </c>
      <c r="M22" s="14">
        <v>5.67</v>
      </c>
      <c r="N22" s="14">
        <v>3.48</v>
      </c>
      <c r="O22" s="14">
        <v>1.52</v>
      </c>
      <c r="P22" s="14">
        <v>18.91</v>
      </c>
      <c r="Q22" s="14">
        <v>0.107</v>
      </c>
      <c r="R22" s="14">
        <v>0</v>
      </c>
      <c r="S22" s="17">
        <v>51</v>
      </c>
    </row>
    <row r="23" spans="1:19" ht="17.399999999999999" thickTop="1" thickBot="1" x14ac:dyDescent="0.35">
      <c r="A23" s="8"/>
      <c r="B23" s="10" t="s">
        <v>46</v>
      </c>
      <c r="C23" s="11">
        <v>110</v>
      </c>
      <c r="D23" s="14">
        <v>0.44</v>
      </c>
      <c r="E23" s="14">
        <v>1E-3</v>
      </c>
      <c r="F23" s="14">
        <v>10.9</v>
      </c>
      <c r="G23" s="14">
        <v>51.7</v>
      </c>
      <c r="H23" s="14">
        <v>5.5</v>
      </c>
      <c r="I23" s="14">
        <v>0.02</v>
      </c>
      <c r="J23" s="14">
        <v>0</v>
      </c>
      <c r="K23" s="14">
        <v>1E-3</v>
      </c>
      <c r="L23" s="14">
        <v>1E-3</v>
      </c>
      <c r="M23" s="14">
        <v>15.6</v>
      </c>
      <c r="N23" s="14">
        <v>10.6</v>
      </c>
      <c r="O23" s="14">
        <v>8.6999999999999993</v>
      </c>
      <c r="P23" s="14">
        <v>256.39999999999998</v>
      </c>
      <c r="Q23" s="14">
        <v>2.12</v>
      </c>
      <c r="R23" s="14">
        <v>1.96</v>
      </c>
      <c r="S23" s="17">
        <v>56</v>
      </c>
    </row>
    <row r="24" spans="1:19" ht="16.8" thickTop="1" thickBot="1" x14ac:dyDescent="0.35">
      <c r="A24" s="9"/>
      <c r="B24" s="10"/>
      <c r="C24" s="11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7"/>
    </row>
    <row r="25" spans="1:19" ht="17.399999999999999" thickTop="1" thickBot="1" x14ac:dyDescent="0.35">
      <c r="A25" s="9"/>
      <c r="B25" s="15" t="s">
        <v>29</v>
      </c>
      <c r="C25" s="8">
        <f t="shared" ref="C25:R25" si="2">SUM(C21:C24)</f>
        <v>390</v>
      </c>
      <c r="D25" s="16">
        <f t="shared" si="2"/>
        <v>9.0599999999999987</v>
      </c>
      <c r="E25" s="16">
        <f t="shared" si="2"/>
        <v>7.5310000000000006</v>
      </c>
      <c r="F25" s="16">
        <f t="shared" si="2"/>
        <v>38.82</v>
      </c>
      <c r="G25" s="16">
        <f t="shared" si="2"/>
        <v>266.7</v>
      </c>
      <c r="H25" s="16">
        <f t="shared" si="2"/>
        <v>5.5658000000000003</v>
      </c>
      <c r="I25" s="16">
        <f t="shared" si="2"/>
        <v>9.4000000000000014E-2</v>
      </c>
      <c r="J25" s="16">
        <f t="shared" si="2"/>
        <v>0.182</v>
      </c>
      <c r="K25" s="16">
        <f t="shared" si="2"/>
        <v>28.811</v>
      </c>
      <c r="L25" s="16">
        <f t="shared" si="2"/>
        <v>2.2010000000000001</v>
      </c>
      <c r="M25" s="16">
        <f t="shared" si="2"/>
        <v>119.83</v>
      </c>
      <c r="N25" s="16">
        <f t="shared" si="2"/>
        <v>120.53999999999999</v>
      </c>
      <c r="O25" s="16">
        <f t="shared" si="2"/>
        <v>24.5</v>
      </c>
      <c r="P25" s="16">
        <f t="shared" si="2"/>
        <v>387.30999999999995</v>
      </c>
      <c r="Q25" s="16">
        <f t="shared" si="2"/>
        <v>3.0070000000000001</v>
      </c>
      <c r="R25" s="16">
        <f t="shared" si="2"/>
        <v>4.3499999999999996</v>
      </c>
      <c r="S25" s="17"/>
    </row>
    <row r="26" spans="1:19" ht="49.8" customHeight="1" thickTop="1" thickBot="1" x14ac:dyDescent="0.35">
      <c r="A26" s="11"/>
      <c r="B26" s="18" t="s">
        <v>30</v>
      </c>
      <c r="C26" s="6">
        <f t="shared" ref="C26:Q26" si="3">SUM(C12, C20, C25, )</f>
        <v>1800</v>
      </c>
      <c r="D26" s="19">
        <f t="shared" si="3"/>
        <v>78.59</v>
      </c>
      <c r="E26" s="19">
        <f t="shared" si="3"/>
        <v>62.481000000000002</v>
      </c>
      <c r="F26" s="19">
        <f t="shared" si="3"/>
        <v>310.58</v>
      </c>
      <c r="G26" s="19">
        <f t="shared" si="3"/>
        <v>2108.0499999999997</v>
      </c>
      <c r="H26" s="19">
        <f t="shared" si="3"/>
        <v>6.0708000000000002</v>
      </c>
      <c r="I26" s="19">
        <f t="shared" si="3"/>
        <v>0.625</v>
      </c>
      <c r="J26" s="19">
        <f t="shared" si="3"/>
        <v>1.3619999999999999</v>
      </c>
      <c r="K26" s="19">
        <f t="shared" si="3"/>
        <v>540.971</v>
      </c>
      <c r="L26" s="19">
        <f t="shared" si="3"/>
        <v>22.170999999999996</v>
      </c>
      <c r="M26" s="19">
        <f t="shared" si="3"/>
        <v>545.66000000000008</v>
      </c>
      <c r="N26" s="19">
        <f t="shared" si="3"/>
        <v>627.65</v>
      </c>
      <c r="O26" s="19">
        <f t="shared" si="3"/>
        <v>137.81</v>
      </c>
      <c r="P26" s="19">
        <f t="shared" si="3"/>
        <v>1790.23</v>
      </c>
      <c r="Q26" s="19">
        <f t="shared" si="3"/>
        <v>7.6370000000000005</v>
      </c>
      <c r="R26" s="19">
        <f>SUM(R12, R20, R25, )/1000</f>
        <v>9.758E-2</v>
      </c>
      <c r="S26" s="20"/>
    </row>
    <row r="27" spans="1:19" ht="33.6" thickTop="1" thickBot="1" x14ac:dyDescent="0.35">
      <c r="A27" s="11"/>
      <c r="B27" s="15" t="s">
        <v>31</v>
      </c>
      <c r="C27" s="21"/>
      <c r="D27" s="19">
        <f>D26*100/77</f>
        <v>102.06493506493507</v>
      </c>
      <c r="E27" s="19">
        <f>E26*100/79</f>
        <v>79.08987341772152</v>
      </c>
      <c r="F27" s="19">
        <f>F26*100/335</f>
        <v>92.710447761194033</v>
      </c>
      <c r="G27" s="19">
        <f>G26*100/2100</f>
        <v>100.38333333333333</v>
      </c>
      <c r="H27" s="19">
        <f>H26*100/1.2</f>
        <v>505.90000000000003</v>
      </c>
      <c r="I27" s="19">
        <f>I26*100/1.4</f>
        <v>44.642857142857146</v>
      </c>
      <c r="J27" s="19">
        <f>J26*100/10</f>
        <v>13.62</v>
      </c>
      <c r="K27" s="19">
        <f>K26*100/700</f>
        <v>77.281571428571425</v>
      </c>
      <c r="L27" s="19">
        <f>L26*100/60</f>
        <v>36.951666666666661</v>
      </c>
      <c r="M27" s="19">
        <f>M26*100/1100</f>
        <v>49.605454545454549</v>
      </c>
      <c r="N27" s="19">
        <f>N26*100/1100</f>
        <v>57.059090909090912</v>
      </c>
      <c r="O27" s="19">
        <f>O26*100/250</f>
        <v>55.124000000000002</v>
      </c>
      <c r="P27" s="19">
        <f>P26*100/1100</f>
        <v>162.74818181818182</v>
      </c>
      <c r="Q27" s="19">
        <f>Q26*100/12</f>
        <v>63.641666666666673</v>
      </c>
      <c r="R27" s="19">
        <f>R26*100/0.1</f>
        <v>97.579999999999984</v>
      </c>
      <c r="S27" s="20"/>
    </row>
    <row r="28" spans="1:19" ht="15" thickTop="1" x14ac:dyDescent="0.3"/>
  </sheetData>
  <mergeCells count="16">
    <mergeCell ref="A9:A11"/>
    <mergeCell ref="A16:A19"/>
    <mergeCell ref="M3:R3"/>
    <mergeCell ref="S3:S4"/>
    <mergeCell ref="C5:C6"/>
    <mergeCell ref="D5:D6"/>
    <mergeCell ref="E5:E6"/>
    <mergeCell ref="F5:F6"/>
    <mergeCell ref="G5:G6"/>
    <mergeCell ref="S5:S6"/>
    <mergeCell ref="A3:A4"/>
    <mergeCell ref="B3:B4"/>
    <mergeCell ref="C3:C4"/>
    <mergeCell ref="D3:F3"/>
    <mergeCell ref="G3:G4"/>
    <mergeCell ref="H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2025-01-28T01:40:06Z</dcterms:created>
  <dcterms:modified xsi:type="dcterms:W3CDTF">2025-04-10T08:29:55Z</dcterms:modified>
</cp:coreProperties>
</file>